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7-1\Desktop\Отчет об исполнении бюджета\Отчет об исполнении бюджета за 2024 год\Отчет об исполнении бюджета за 1 полугодие 2024 г\"/>
    </mc:Choice>
  </mc:AlternateContent>
  <bookViews>
    <workbookView xWindow="0" yWindow="0" windowWidth="12345" windowHeight="11010"/>
  </bookViews>
  <sheets>
    <sheet name="Доходы" sheetId="2" r:id="rId1"/>
  </sheets>
  <definedNames>
    <definedName name="_xlnm.Print_Titles" localSheetId="0">Доходы!$3:$6</definedName>
    <definedName name="_xlnm.Print_Area" localSheetId="0">Доходы!$A$1:$G$83</definedName>
  </definedNames>
  <calcPr calcId="152511"/>
</workbook>
</file>

<file path=xl/calcChain.xml><?xml version="1.0" encoding="utf-8"?>
<calcChain xmlns="http://schemas.openxmlformats.org/spreadsheetml/2006/main">
  <c r="D9" i="2" l="1"/>
  <c r="E28" i="2" l="1"/>
  <c r="C28" i="2"/>
  <c r="D28" i="2"/>
  <c r="D30" i="2"/>
  <c r="E59" i="2"/>
  <c r="G67" i="2"/>
  <c r="F70" i="2"/>
  <c r="G70" i="2"/>
  <c r="F71" i="2"/>
  <c r="G71" i="2"/>
  <c r="F72" i="2"/>
  <c r="F73" i="2"/>
  <c r="G73" i="2"/>
  <c r="F74" i="2"/>
  <c r="G74" i="2"/>
  <c r="F75" i="2"/>
  <c r="G75" i="2"/>
  <c r="F76" i="2"/>
  <c r="G76" i="2"/>
  <c r="F77" i="2"/>
  <c r="G77" i="2"/>
  <c r="F78" i="2"/>
  <c r="G78" i="2"/>
  <c r="F80" i="2"/>
  <c r="F81" i="2"/>
  <c r="G81" i="2"/>
  <c r="G82" i="2"/>
  <c r="G83" i="2"/>
  <c r="C56" i="2"/>
  <c r="G58" i="2"/>
  <c r="C57" i="2"/>
  <c r="D57" i="2"/>
  <c r="E57" i="2"/>
  <c r="G46" i="2"/>
  <c r="G29" i="2"/>
  <c r="G57" i="2" l="1"/>
  <c r="G13" i="2" l="1"/>
  <c r="G15" i="2"/>
  <c r="G16" i="2"/>
  <c r="G17" i="2"/>
  <c r="G18" i="2"/>
  <c r="G20" i="2"/>
  <c r="G21" i="2"/>
  <c r="G23" i="2"/>
  <c r="G24" i="2"/>
  <c r="G26" i="2"/>
  <c r="G27" i="2"/>
  <c r="G31" i="2"/>
  <c r="G32" i="2"/>
  <c r="G33" i="2"/>
  <c r="G34" i="2"/>
  <c r="G39" i="2"/>
  <c r="G41" i="2"/>
  <c r="G42" i="2"/>
  <c r="G44" i="2"/>
  <c r="G45" i="2"/>
  <c r="G48" i="2"/>
  <c r="G49" i="2"/>
  <c r="G50" i="2"/>
  <c r="G51" i="2"/>
  <c r="G53" i="2"/>
  <c r="G54" i="2"/>
  <c r="G61" i="2"/>
  <c r="G64" i="2"/>
  <c r="G68" i="2"/>
  <c r="G11" i="2"/>
  <c r="E82" i="2" l="1"/>
  <c r="E79" i="2"/>
  <c r="E69" i="2"/>
  <c r="E52" i="2"/>
  <c r="E47" i="2"/>
  <c r="E43" i="2"/>
  <c r="E40" i="2"/>
  <c r="E38" i="2"/>
  <c r="E30" i="2"/>
  <c r="E26" i="2"/>
  <c r="E22" i="2"/>
  <c r="E19" i="2"/>
  <c r="E14" i="2"/>
  <c r="E12" i="2"/>
  <c r="E10" i="2"/>
  <c r="G19" i="2" l="1"/>
  <c r="G14" i="2"/>
  <c r="E56" i="2"/>
  <c r="G28" i="2"/>
  <c r="G30" i="2"/>
  <c r="C52" i="2"/>
  <c r="D52" i="2"/>
  <c r="G52" i="2" s="1"/>
  <c r="C69" i="2"/>
  <c r="D69" i="2"/>
  <c r="F11" i="2"/>
  <c r="F13" i="2"/>
  <c r="F15" i="2"/>
  <c r="F17" i="2"/>
  <c r="F18" i="2"/>
  <c r="F20" i="2"/>
  <c r="F21" i="2"/>
  <c r="F23" i="2"/>
  <c r="F31" i="2"/>
  <c r="F32" i="2"/>
  <c r="F33" i="2"/>
  <c r="F34" i="2"/>
  <c r="F39" i="2"/>
  <c r="F41" i="2"/>
  <c r="F42" i="2"/>
  <c r="F48" i="2"/>
  <c r="F49" i="2"/>
  <c r="F50" i="2"/>
  <c r="F51" i="2"/>
  <c r="F60" i="2"/>
  <c r="F62" i="2"/>
  <c r="F63" i="2"/>
  <c r="F65" i="2"/>
  <c r="F66" i="2"/>
  <c r="F68" i="2"/>
  <c r="D10" i="2"/>
  <c r="G10" i="2" s="1"/>
  <c r="D43" i="2"/>
  <c r="G43" i="2" s="1"/>
  <c r="C43" i="2"/>
  <c r="C10" i="2"/>
  <c r="D14" i="2"/>
  <c r="D12" i="2"/>
  <c r="G12" i="2" s="1"/>
  <c r="C12" i="2"/>
  <c r="C14" i="2"/>
  <c r="D19" i="2"/>
  <c r="C19" i="2"/>
  <c r="D22" i="2"/>
  <c r="G22" i="2" s="1"/>
  <c r="C22" i="2"/>
  <c r="C30" i="2"/>
  <c r="D38" i="2"/>
  <c r="G38" i="2" s="1"/>
  <c r="C38" i="2"/>
  <c r="D40" i="2"/>
  <c r="G40" i="2" s="1"/>
  <c r="C40" i="2"/>
  <c r="D47" i="2"/>
  <c r="G47" i="2" s="1"/>
  <c r="C47" i="2"/>
  <c r="D59" i="2"/>
  <c r="C59" i="2"/>
  <c r="D79" i="2"/>
  <c r="C79" i="2"/>
  <c r="D82" i="2"/>
  <c r="C82" i="2"/>
  <c r="F79" i="2" l="1"/>
  <c r="G79" i="2"/>
  <c r="F69" i="2"/>
  <c r="D56" i="2"/>
  <c r="D55" i="2" s="1"/>
  <c r="G69" i="2"/>
  <c r="G59" i="2"/>
  <c r="F38" i="2"/>
  <c r="E9" i="2"/>
  <c r="E55" i="2"/>
  <c r="C55" i="2"/>
  <c r="F28" i="2"/>
  <c r="F40" i="2"/>
  <c r="F22" i="2"/>
  <c r="F19" i="2"/>
  <c r="F47" i="2"/>
  <c r="F14" i="2"/>
  <c r="F59" i="2"/>
  <c r="F10" i="2"/>
  <c r="F12" i="2"/>
  <c r="F30" i="2"/>
  <c r="C9" i="2"/>
  <c r="G55" i="2" l="1"/>
  <c r="D7" i="2"/>
  <c r="G56" i="2"/>
  <c r="C7" i="2"/>
  <c r="G9" i="2"/>
  <c r="E7" i="2"/>
  <c r="F9" i="2"/>
  <c r="F55" i="2"/>
  <c r="F56" i="2"/>
  <c r="G7" i="2" l="1"/>
  <c r="F7" i="2"/>
</calcChain>
</file>

<file path=xl/sharedStrings.xml><?xml version="1.0" encoding="utf-8"?>
<sst xmlns="http://schemas.openxmlformats.org/spreadsheetml/2006/main" count="171" uniqueCount="171">
  <si>
    <t>Наименование 
показателя</t>
  </si>
  <si>
    <t>Код дохода по бюджетной классификации</t>
  </si>
  <si>
    <t>1</t>
  </si>
  <si>
    <t>2</t>
  </si>
  <si>
    <t>3</t>
  </si>
  <si>
    <t>4</t>
  </si>
  <si>
    <t>Доходы бюджета - всего</t>
  </si>
  <si>
    <t>х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</si>
  <si>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</si>
  <si>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</si>
  <si>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</si>
  <si>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</si>
  <si>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</si>
  <si>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</si>
  <si>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</si>
  <si>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</si>
  <si>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</si>
  <si>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</si>
  <si>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</si>
  <si>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</si>
  <si>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</si>
  <si>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</si>
  <si>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</si>
  <si>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Единый налог на вмененный доход для отдельных видов деятельности</t>
  </si>
  <si>
    <t xml:space="preserve"> 000 1050200002 0000 110</t>
  </si>
  <si>
    <t>Единый сельскохозяйственный налог</t>
  </si>
  <si>
    <t xml:space="preserve"> 000 1050300001 0000 110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</si>
  <si>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</si>
  <si>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</si>
  <si>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</si>
  <si>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</si>
  <si>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</si>
  <si>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</si>
  <si>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Земельный налог</t>
  </si>
  <si>
    <t xml:space="preserve"> 000 1060600000 0000 110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</si>
  <si>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</si>
  <si>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</si>
  <si>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</si>
  <si>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</si>
  <si>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</si>
  <si>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000 1080400001 0000 110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</si>
  <si>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</si>
  <si>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</si>
  <si>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</si>
  <si>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</si>
  <si>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</si>
  <si>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</si>
  <si>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</si>
  <si>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</si>
  <si>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</si>
  <si>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</si>
  <si>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</si>
  <si>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</si>
  <si>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</si>
  <si>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</si>
  <si>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</si>
  <si>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000 1110530000 0000 120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</si>
  <si>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</si>
  <si>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</si>
  <si>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</si>
  <si>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</si>
  <si>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</si>
  <si>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</si>
  <si>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</si>
  <si>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</si>
  <si>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</si>
  <si>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</si>
  <si>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Доходы от компенсации затрат государства</t>
  </si>
  <si>
    <t xml:space="preserve"> 000 1130200000 0000 130</t>
  </si>
  <si>
    <t>ДОХОДЫ ОТ ПРОДАЖИ МАТЕРИАЛЬНЫХ И НЕМАТЕРИАЛЬНЫХ АКТИВОВ</t>
  </si>
  <si>
    <t xml:space="preserve"> 000 1140000000 0000 000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</si>
  <si>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</si>
  <si>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</si>
  <si>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</si>
  <si>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</si>
  <si>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</si>
  <si>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</si>
  <si>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</si>
  <si>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</si>
  <si>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</si>
  <si>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</si>
  <si>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</si>
  <si>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 000 1160200002 0000 140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</si>
  <si>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</si>
  <si>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</si>
  <si>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Платежи, уплачиваемые в целях возмещения вреда</t>
  </si>
  <si>
    <t xml:space="preserve"> 000 1161100001 0000 140</t>
  </si>
  <si>
    <t>ПРОЧИЕ НЕНАЛОГОВЫЕ ДОХОДЫ</t>
  </si>
  <si>
    <t xml:space="preserve"> 000 1170000000 0000 000</t>
  </si>
  <si>
    <t>Невыясненные поступления</t>
  </si>
  <si>
    <t xml:space="preserve"> 000 1170100000 0000 180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</si>
  <si>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</si>
  <si>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</si>
  <si>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</si>
  <si>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</si>
  <si>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</si>
  <si>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</si>
  <si>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</si>
  <si>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 xml:space="preserve"> 000 2022007714 0000 150</t>
  </si>
  <si>
    <t>Субсидии бюджетам муниципальных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</si>
  <si>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 xml:space="preserve"> 000 2022529914 0000 150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</si>
  <si>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</si>
  <si>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000 2022546714 0000 150</t>
  </si>
  <si>
    <t>Субсидии бюджетам муниципальных округов на поддержку отрасли культуры</t>
  </si>
  <si>
    <t xml:space="preserve"> 000 2022551914 0000 150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</si>
  <si>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</si>
  <si>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 xml:space="preserve"> 000 2022559914 0000 150</t>
  </si>
  <si>
    <t>Прочие субсидии бюджетам муниципальных округов</t>
  </si>
  <si>
    <t xml:space="preserve"> 000 2022999914 0000 150</t>
  </si>
  <si>
    <t>Субвенции бюджетам бюджетной системы Российской Федерации</t>
  </si>
  <si>
    <t xml:space="preserve"> 000 2023000000 0000 150</t>
  </si>
  <si>
    <t>Субвенции бюджетам муниципальных округов на выполнение передаваемых полномочий субъектов Российской Федерации</t>
  </si>
  <si>
    <t xml:space="preserve"> 000 2023002414 0000 150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</si>
  <si>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</si>
  <si>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000 2023002914 0000 150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</si>
  <si>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</si>
  <si>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 xml:space="preserve"> 000 2023508214 0000 150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</si>
  <si>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</si>
  <si>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</si>
  <si>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</si>
  <si>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000 2023512014 0000 150</t>
  </si>
  <si>
    <t>Субвенции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</si>
  <si>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000 2023530414 0000 150</t>
  </si>
  <si>
    <t>Субвенции бюджетам муниципальных округов на государственную регистрацию актов гражданского состояния</t>
  </si>
  <si>
    <t xml:space="preserve"> 000 2023593014 0000 150</t>
  </si>
  <si>
    <t>Единая субвенция бюджетам муниципальных округов из бюджета субъекта Российской Федерации</t>
  </si>
  <si>
    <t xml:space="preserve"> 000 2023690014 0000 150</t>
  </si>
  <si>
    <t>Прочие субвенции бюджетам муниципальных округов</t>
  </si>
  <si>
    <t xml:space="preserve"> 000 2023999914 0000 150</t>
  </si>
  <si>
    <t>Иные межбюджетные трансферты</t>
  </si>
  <si>
    <t xml:space="preserve"> 000 2024000000 0000 150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</si>
  <si>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</si>
  <si>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000 2024517914 0000 150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</si>
  <si>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</si>
  <si>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000 2024530314 0000 150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</si>
  <si>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</si>
  <si>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</si>
  <si>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</si>
  <si>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000 2190000014 0000 150</t>
  </si>
  <si>
    <t>(в рублях)</t>
  </si>
  <si>
    <t>5</t>
  </si>
  <si>
    <t>6</t>
  </si>
  <si>
    <t>7</t>
  </si>
  <si>
    <t xml:space="preserve"> 000 2022551314 0000 150</t>
  </si>
  <si>
    <t>Субсидии бюджетам муниципальных округов на развитие сети учреждений культурно-досугового типа</t>
  </si>
  <si>
    <t xml:space="preserve"> 000 2022524314 0000 150</t>
  </si>
  <si>
    <t>Субсидии бюджетам муниципальных округов на строительство и реконструкцию (модернизацию) объектов питьевого водоснабжения</t>
  </si>
  <si>
    <t xml:space="preserve"> 000 1170500000 0000 180</t>
  </si>
  <si>
    <t>Прочие неналоговые доходы</t>
  </si>
  <si>
    <t>ЗАДОЛЖЕННОСТЬ И ПЕРЕРАСЧЕТЫ ПО ОТМЕНЕННЫМ НАЛОГАМ, СБОРАМ И ИНЫМ ОБЯЗАТЕЛЬНЫМ ПЛАТЕЖАМ</t>
  </si>
  <si>
    <t xml:space="preserve"> 000 1090000000 0000 000</t>
  </si>
  <si>
    <t>Налоги на имущество</t>
  </si>
  <si>
    <t xml:space="preserve"> 000 1090400000 0000 110</t>
  </si>
  <si>
    <t>(6=4/3*100)</t>
  </si>
  <si>
    <t>(7=4/5*100)</t>
  </si>
  <si>
    <t>Плановые бюджетные назначения на 2024 год,                                                                                                                                                           ( Бюджет Пограничного МО в редакции  от 01.03.2024 № 217-МПА)</t>
  </si>
  <si>
    <t>Сведения об исполнении бюджета Пограничного муниципального округа по доходам за 1 полугодие 2024 года</t>
  </si>
  <si>
    <t>Кассовое исполнение за 1 полугодие 2024 года</t>
  </si>
  <si>
    <t>Кассовое исполнение за          1 полугодие 2023 года</t>
  </si>
  <si>
    <t>Процент исполнения   к плану 1 полугодия  2024 года</t>
  </si>
  <si>
    <t>Процент исполнения 1 полугодия 2024 года к кассовому исполнению 1 полугодия 2023 года</t>
  </si>
  <si>
    <t>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</si>
  <si>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</si>
  <si>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 Дотации бюджетам бюджетной системы Российской Федерации</t>
  </si>
  <si>
    <t xml:space="preserve">  Дотации бюджетам на поддержку мер по обеспечению сбалансированности бюджетов</t>
  </si>
  <si>
    <t>000 2021500200 0000 150</t>
  </si>
  <si>
    <t>000 2021000000 0000 150</t>
  </si>
  <si>
    <t>000 2022555514 0000 150</t>
  </si>
  <si>
    <t xml:space="preserve">  Субсидии бюджетам муниципальных округов на реализацию программ формирования современной городской среды</t>
  </si>
  <si>
    <t>000 1110700000 0000 120</t>
  </si>
  <si>
    <t>Платежи от государственных и муниципальных унитарных предприятий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</si>
</sst>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8"/>
      <color rgb="FF000000"/>
      <name val="Arial"/>
      <family val="2"/>
      <charset val="204"/>
    </font>
    <font>
      <i/>
      <sz val="11"/>
      <name val="Calibri"/>
      <family val="2"/>
      <scheme val="minor"/>
    </font>
    <font>
      <sz val="8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74">
    <xf numFmtId="0" fontId="0" fillId="0" borderId="0" xfId="0"/>
    <xf numFmtId="0" fontId="0" fillId="0" borderId="0" xfId="0" applyProtection="1">
      <protection locked="0"/>
    </xf>
    <xf numFmtId="4" fontId="7" fillId="0" borderId="16" xfId="42" applyNumberFormat="1" applyProtection="1">
      <alignment horizontal="right"/>
    </xf>
    <xf numFmtId="0" fontId="7" fillId="0" borderId="25" xfId="46" applyNumberFormat="1" applyProtection="1">
      <alignment horizontal="left" wrapText="1" indent="1"/>
    </xf>
    <xf numFmtId="49" fontId="7" fillId="0" borderId="27" xfId="48" applyNumberFormat="1" applyProtection="1">
      <alignment horizontal="center"/>
    </xf>
    <xf numFmtId="0" fontId="7" fillId="0" borderId="22" xfId="53" applyNumberFormat="1" applyProtection="1">
      <alignment horizontal="left" wrapText="1" indent="2"/>
    </xf>
    <xf numFmtId="49" fontId="7" fillId="0" borderId="16" xfId="55" applyNumberFormat="1" applyProtection="1">
      <alignment horizontal="center"/>
    </xf>
    <xf numFmtId="0" fontId="17" fillId="0" borderId="19" xfId="39" applyNumberFormat="1" applyFont="1" applyProtection="1">
      <alignment horizontal="left" wrapText="1"/>
    </xf>
    <xf numFmtId="49" fontId="17" fillId="0" borderId="21" xfId="41" applyNumberFormat="1" applyFont="1" applyProtection="1">
      <alignment horizontal="center"/>
    </xf>
    <xf numFmtId="4" fontId="17" fillId="0" borderId="16" xfId="42" applyNumberFormat="1" applyFont="1" applyProtection="1">
      <alignment horizontal="right"/>
    </xf>
    <xf numFmtId="49" fontId="19" fillId="0" borderId="1" xfId="23" applyNumberFormat="1" applyFont="1" applyAlignment="1" applyProtection="1">
      <alignment horizontal="right"/>
    </xf>
    <xf numFmtId="0" fontId="17" fillId="0" borderId="22" xfId="53" applyNumberFormat="1" applyFont="1" applyProtection="1">
      <alignment horizontal="left" wrapText="1" indent="2"/>
    </xf>
    <xf numFmtId="49" fontId="17" fillId="0" borderId="16" xfId="55" applyNumberFormat="1" applyFont="1" applyProtection="1">
      <alignment horizontal="center"/>
    </xf>
    <xf numFmtId="4" fontId="17" fillId="0" borderId="24" xfId="43" applyNumberFormat="1" applyFont="1" applyBorder="1" applyProtection="1">
      <alignment horizontal="right"/>
    </xf>
    <xf numFmtId="4" fontId="18" fillId="0" borderId="24" xfId="43" applyNumberFormat="1" applyFont="1" applyBorder="1" applyProtection="1">
      <alignment horizontal="right"/>
    </xf>
    <xf numFmtId="49" fontId="18" fillId="0" borderId="61" xfId="38" applyNumberFormat="1" applyFont="1" applyBorder="1" applyProtection="1">
      <alignment horizontal="center" vertical="center" wrapText="1"/>
    </xf>
    <xf numFmtId="0" fontId="18" fillId="0" borderId="22" xfId="53" applyNumberFormat="1" applyFont="1" applyProtection="1">
      <alignment horizontal="left" wrapText="1" indent="2"/>
    </xf>
    <xf numFmtId="49" fontId="18" fillId="0" borderId="16" xfId="55" applyNumberFormat="1" applyFont="1" applyProtection="1">
      <alignment horizontal="center"/>
    </xf>
    <xf numFmtId="0" fontId="0" fillId="0" borderId="0" xfId="0" applyFont="1" applyProtection="1">
      <protection locked="0"/>
    </xf>
    <xf numFmtId="0" fontId="21" fillId="0" borderId="22" xfId="53" applyNumberFormat="1" applyFont="1" applyProtection="1">
      <alignment horizontal="left" wrapText="1" indent="2"/>
    </xf>
    <xf numFmtId="49" fontId="21" fillId="0" borderId="16" xfId="55" applyNumberFormat="1" applyFont="1" applyProtection="1">
      <alignment horizontal="center"/>
    </xf>
    <xf numFmtId="4" fontId="21" fillId="0" borderId="16" xfId="42" applyNumberFormat="1" applyFont="1" applyProtection="1">
      <alignment horizontal="right"/>
    </xf>
    <xf numFmtId="4" fontId="21" fillId="0" borderId="24" xfId="43" applyNumberFormat="1" applyFont="1" applyBorder="1" applyProtection="1">
      <alignment horizontal="right"/>
    </xf>
    <xf numFmtId="0" fontId="22" fillId="0" borderId="0" xfId="0" applyFont="1" applyProtection="1">
      <protection locked="0"/>
    </xf>
    <xf numFmtId="4" fontId="17" fillId="0" borderId="16" xfId="42" applyNumberFormat="1" applyFont="1" applyAlignment="1" applyProtection="1">
      <alignment horizontal="right"/>
    </xf>
    <xf numFmtId="4" fontId="21" fillId="0" borderId="16" xfId="42" applyNumberFormat="1" applyFont="1" applyAlignment="1" applyProtection="1">
      <alignment horizontal="right"/>
    </xf>
    <xf numFmtId="4" fontId="18" fillId="0" borderId="16" xfId="42" applyNumberFormat="1" applyFont="1" applyAlignment="1" applyProtection="1">
      <alignment horizontal="right"/>
    </xf>
    <xf numFmtId="0" fontId="7" fillId="0" borderId="31" xfId="56" applyNumberFormat="1" applyProtection="1">
      <alignment horizontal="left" wrapText="1" indent="2"/>
    </xf>
    <xf numFmtId="49" fontId="7" fillId="0" borderId="24" xfId="55" applyNumberFormat="1" applyBorder="1" applyProtection="1">
      <alignment horizontal="center"/>
    </xf>
    <xf numFmtId="0" fontId="21" fillId="0" borderId="31" xfId="56" applyNumberFormat="1" applyFont="1" applyProtection="1">
      <alignment horizontal="left" wrapText="1" indent="2"/>
    </xf>
    <xf numFmtId="49" fontId="21" fillId="0" borderId="24" xfId="55" applyNumberFormat="1" applyFont="1" applyBorder="1" applyProtection="1">
      <alignment horizontal="center"/>
    </xf>
    <xf numFmtId="2" fontId="23" fillId="0" borderId="60" xfId="0" applyNumberFormat="1" applyFont="1" applyBorder="1" applyProtection="1">
      <protection locked="0"/>
    </xf>
    <xf numFmtId="0" fontId="0" fillId="0" borderId="1" xfId="0" applyFont="1" applyBorder="1" applyProtection="1">
      <protection locked="0"/>
    </xf>
    <xf numFmtId="49" fontId="7" fillId="0" borderId="18" xfId="35" applyNumberFormat="1" applyBorder="1" applyProtection="1">
      <alignment horizontal="center" vertical="center" wrapText="1"/>
    </xf>
    <xf numFmtId="49" fontId="7" fillId="0" borderId="64" xfId="35" applyBorder="1">
      <alignment horizontal="center" vertical="center" wrapText="1"/>
    </xf>
    <xf numFmtId="49" fontId="18" fillId="0" borderId="18" xfId="35" applyNumberFormat="1" applyFont="1" applyBorder="1" applyProtection="1">
      <alignment horizontal="center" vertical="center" wrapText="1"/>
    </xf>
    <xf numFmtId="49" fontId="7" fillId="0" borderId="64" xfId="35" applyNumberFormat="1" applyBorder="1" applyAlignment="1" applyProtection="1">
      <alignment horizontal="center" vertical="center" wrapText="1"/>
    </xf>
    <xf numFmtId="49" fontId="18" fillId="0" borderId="65" xfId="38" applyNumberFormat="1" applyFont="1" applyBorder="1" applyProtection="1">
      <alignment horizontal="center" vertical="center" wrapText="1"/>
    </xf>
    <xf numFmtId="49" fontId="18" fillId="0" borderId="64" xfId="37" applyNumberFormat="1" applyFont="1" applyBorder="1" applyAlignment="1" applyProtection="1">
      <alignment horizontal="center" vertical="center" wrapText="1"/>
    </xf>
    <xf numFmtId="49" fontId="7" fillId="0" borderId="64" xfId="37" applyNumberFormat="1" applyBorder="1" applyAlignment="1" applyProtection="1">
      <alignment horizontal="center" vertical="center" wrapText="1"/>
    </xf>
    <xf numFmtId="4" fontId="18" fillId="0" borderId="16" xfId="42" applyNumberFormat="1" applyFont="1" applyProtection="1">
      <alignment horizontal="right"/>
    </xf>
    <xf numFmtId="2" fontId="25" fillId="0" borderId="60" xfId="0" applyNumberFormat="1" applyFont="1" applyBorder="1" applyProtection="1">
      <protection locked="0"/>
    </xf>
    <xf numFmtId="4" fontId="21" fillId="0" borderId="16" xfId="42" applyNumberFormat="1" applyFont="1" applyFill="1" applyAlignment="1" applyProtection="1">
      <alignment horizontal="right"/>
    </xf>
    <xf numFmtId="0" fontId="0" fillId="0" borderId="1" xfId="0" applyFill="1" applyBorder="1" applyAlignment="1">
      <alignment horizontal="center"/>
    </xf>
    <xf numFmtId="49" fontId="7" fillId="0" borderId="64" xfId="35" applyNumberFormat="1" applyFill="1" applyBorder="1" applyAlignment="1" applyProtection="1">
      <alignment horizontal="center" vertical="center" wrapText="1"/>
    </xf>
    <xf numFmtId="49" fontId="18" fillId="0" borderId="66" xfId="35" applyNumberFormat="1" applyFont="1" applyFill="1" applyBorder="1" applyProtection="1">
      <alignment horizontal="center" vertical="center" wrapText="1"/>
    </xf>
    <xf numFmtId="4" fontId="17" fillId="0" borderId="18" xfId="42" applyNumberFormat="1" applyFont="1" applyFill="1" applyBorder="1" applyProtection="1">
      <alignment horizontal="right"/>
    </xf>
    <xf numFmtId="49" fontId="7" fillId="0" borderId="27" xfId="48" applyNumberFormat="1" applyFill="1" applyProtection="1">
      <alignment horizontal="center"/>
    </xf>
    <xf numFmtId="4" fontId="17" fillId="0" borderId="16" xfId="42" applyNumberFormat="1" applyFont="1" applyFill="1" applyAlignment="1" applyProtection="1">
      <alignment horizontal="right"/>
    </xf>
    <xf numFmtId="4" fontId="7" fillId="0" borderId="16" xfId="55" applyNumberFormat="1" applyFill="1" applyAlignment="1" applyProtection="1">
      <alignment horizontal="right"/>
    </xf>
    <xf numFmtId="4" fontId="21" fillId="0" borderId="16" xfId="42" applyNumberFormat="1" applyFont="1" applyFill="1" applyProtection="1">
      <alignment horizontal="right"/>
    </xf>
    <xf numFmtId="4" fontId="7" fillId="0" borderId="27" xfId="55" applyNumberFormat="1" applyFill="1" applyBorder="1" applyAlignment="1" applyProtection="1">
      <alignment horizontal="right"/>
    </xf>
    <xf numFmtId="4" fontId="7" fillId="0" borderId="16" xfId="42" applyNumberFormat="1" applyFill="1" applyProtection="1">
      <alignment horizontal="right"/>
    </xf>
    <xf numFmtId="4" fontId="18" fillId="0" borderId="18" xfId="42" applyNumberFormat="1" applyFont="1" applyFill="1" applyBorder="1" applyAlignment="1" applyProtection="1">
      <alignment horizontal="right"/>
    </xf>
    <xf numFmtId="4" fontId="7" fillId="0" borderId="16" xfId="42" applyNumberFormat="1" applyFill="1" applyAlignment="1" applyProtection="1">
      <alignment horizontal="right"/>
    </xf>
    <xf numFmtId="4" fontId="18" fillId="0" borderId="16" xfId="42" applyNumberFormat="1" applyFont="1" applyFill="1" applyAlignment="1" applyProtection="1">
      <alignment horizontal="right"/>
    </xf>
    <xf numFmtId="0" fontId="0" fillId="0" borderId="0" xfId="0" applyFill="1" applyProtection="1">
      <protection locked="0"/>
    </xf>
    <xf numFmtId="49" fontId="18" fillId="0" borderId="62" xfId="37" applyNumberFormat="1" applyFont="1" applyBorder="1" applyAlignment="1" applyProtection="1">
      <alignment horizontal="center" vertical="center" wrapText="1"/>
    </xf>
    <xf numFmtId="49" fontId="7" fillId="0" borderId="63" xfId="37" applyNumberFormat="1" applyBorder="1" applyAlignment="1" applyProtection="1">
      <alignment horizontal="center" vertical="center" wrapText="1"/>
    </xf>
    <xf numFmtId="2" fontId="24" fillId="0" borderId="1" xfId="7" applyNumberFormat="1" applyFont="1" applyAlignment="1" applyProtection="1">
      <alignment horizontal="center" wrapText="1"/>
    </xf>
    <xf numFmtId="49" fontId="18" fillId="0" borderId="63" xfId="37" applyNumberFormat="1" applyFont="1" applyBorder="1" applyAlignment="1" applyProtection="1">
      <alignment horizontal="center" vertical="center" wrapText="1"/>
    </xf>
    <xf numFmtId="49" fontId="7" fillId="0" borderId="62" xfId="35" applyNumberFormat="1" applyBorder="1" applyProtection="1">
      <alignment horizontal="center" vertical="center" wrapText="1"/>
    </xf>
    <xf numFmtId="49" fontId="7" fillId="0" borderId="63" xfId="35" applyBorder="1">
      <alignment horizontal="center" vertical="center" wrapText="1"/>
    </xf>
    <xf numFmtId="0" fontId="20" fillId="0" borderId="1" xfId="1" applyNumberFormat="1" applyFont="1" applyBorder="1" applyAlignment="1" applyProtection="1">
      <alignment horizontal="center"/>
    </xf>
    <xf numFmtId="0" fontId="0" fillId="0" borderId="1" xfId="0" applyBorder="1" applyAlignment="1">
      <alignment horizontal="center"/>
    </xf>
    <xf numFmtId="49" fontId="18" fillId="0" borderId="62" xfId="35" applyNumberFormat="1" applyFont="1" applyBorder="1" applyAlignment="1" applyProtection="1">
      <alignment horizontal="center" vertical="center" wrapText="1"/>
    </xf>
    <xf numFmtId="49" fontId="7" fillId="0" borderId="63" xfId="35" applyNumberFormat="1" applyBorder="1" applyAlignment="1" applyProtection="1">
      <alignment horizontal="center" vertical="center" wrapText="1"/>
    </xf>
    <xf numFmtId="49" fontId="18" fillId="0" borderId="62" xfId="35" applyNumberFormat="1" applyFont="1" applyFill="1" applyBorder="1" applyAlignment="1" applyProtection="1">
      <alignment horizontal="center" vertical="center" wrapText="1"/>
    </xf>
    <xf numFmtId="49" fontId="7" fillId="0" borderId="63" xfId="35" applyNumberFormat="1" applyFill="1" applyBorder="1" applyAlignment="1" applyProtection="1">
      <alignment horizontal="center" vertical="center" wrapText="1"/>
    </xf>
    <xf numFmtId="49" fontId="7" fillId="0" borderId="62" xfId="35" applyNumberFormat="1" applyFill="1" applyBorder="1" applyAlignment="1" applyProtection="1">
      <alignment horizontal="center" vertical="center" wrapText="1"/>
    </xf>
    <xf numFmtId="49" fontId="18" fillId="0" borderId="61" xfId="38" applyNumberFormat="1" applyFont="1" applyFill="1" applyBorder="1" applyProtection="1">
      <alignment horizontal="center" vertical="center" wrapText="1"/>
    </xf>
    <xf numFmtId="4" fontId="17" fillId="0" borderId="16" xfId="42" applyNumberFormat="1" applyFont="1" applyFill="1" applyProtection="1">
      <alignment horizontal="right"/>
    </xf>
    <xf numFmtId="4" fontId="18" fillId="0" borderId="16" xfId="42" applyNumberFormat="1" applyFont="1" applyFill="1" applyProtection="1">
      <alignment horizontal="right"/>
    </xf>
    <xf numFmtId="2" fontId="26" fillId="0" borderId="60" xfId="0" applyNumberFormat="1" applyFont="1" applyBorder="1" applyProtection="1">
      <protection locked="0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view="pageBreakPreview" zoomScale="110" zoomScaleNormal="110" zoomScaleSheetLayoutView="110" zoomScalePageLayoutView="70" workbookViewId="0">
      <pane ySplit="5" topLeftCell="A6" activePane="bottomLeft" state="frozen"/>
      <selection activeCell="B1" sqref="B1"/>
      <selection pane="bottomLeft" activeCell="G81" sqref="G81"/>
    </sheetView>
  </sheetViews>
  <sheetFormatPr defaultColWidth="8.625" defaultRowHeight="15" x14ac:dyDescent="0.25"/>
  <cols>
    <col min="1" max="1" width="50.875" style="1" customWidth="1"/>
    <col min="2" max="2" width="19.5" style="1" customWidth="1"/>
    <col min="3" max="3" width="13.5" style="1" customWidth="1"/>
    <col min="4" max="4" width="11.625" style="56" customWidth="1"/>
    <col min="5" max="5" width="12.125" style="56" customWidth="1"/>
    <col min="6" max="6" width="9" style="18" customWidth="1"/>
    <col min="7" max="7" width="12.375" style="1" customWidth="1"/>
    <col min="8" max="16384" width="8.625" style="1"/>
  </cols>
  <sheetData>
    <row r="1" spans="1:7" ht="36.75" customHeight="1" x14ac:dyDescent="0.25">
      <c r="A1" s="59" t="s">
        <v>156</v>
      </c>
      <c r="B1" s="59"/>
      <c r="C1" s="59"/>
      <c r="D1" s="59"/>
      <c r="E1" s="59"/>
      <c r="F1" s="59"/>
      <c r="G1" s="59"/>
    </row>
    <row r="2" spans="1:7" ht="24.75" customHeight="1" x14ac:dyDescent="0.25">
      <c r="A2" s="63"/>
      <c r="B2" s="64"/>
      <c r="C2" s="64"/>
      <c r="D2" s="64"/>
      <c r="E2" s="43"/>
      <c r="F2" s="32"/>
      <c r="G2" s="10" t="s">
        <v>139</v>
      </c>
    </row>
    <row r="3" spans="1:7" ht="11.45" customHeight="1" x14ac:dyDescent="0.25">
      <c r="A3" s="61" t="s">
        <v>0</v>
      </c>
      <c r="B3" s="61" t="s">
        <v>1</v>
      </c>
      <c r="C3" s="65" t="s">
        <v>155</v>
      </c>
      <c r="D3" s="69" t="s">
        <v>157</v>
      </c>
      <c r="E3" s="67" t="s">
        <v>158</v>
      </c>
      <c r="F3" s="57" t="s">
        <v>159</v>
      </c>
      <c r="G3" s="57" t="s">
        <v>160</v>
      </c>
    </row>
    <row r="4" spans="1:7" ht="140.44999999999999" customHeight="1" x14ac:dyDescent="0.25">
      <c r="A4" s="62"/>
      <c r="B4" s="62"/>
      <c r="C4" s="66"/>
      <c r="D4" s="68"/>
      <c r="E4" s="68"/>
      <c r="F4" s="60"/>
      <c r="G4" s="58"/>
    </row>
    <row r="5" spans="1:7" ht="15.75" customHeight="1" x14ac:dyDescent="0.25">
      <c r="A5" s="34"/>
      <c r="B5" s="34"/>
      <c r="C5" s="36"/>
      <c r="D5" s="44"/>
      <c r="E5" s="44"/>
      <c r="F5" s="38" t="s">
        <v>153</v>
      </c>
      <c r="G5" s="39" t="s">
        <v>154</v>
      </c>
    </row>
    <row r="6" spans="1:7" ht="11.45" customHeight="1" thickBot="1" x14ac:dyDescent="0.3">
      <c r="A6" s="33" t="s">
        <v>2</v>
      </c>
      <c r="B6" s="35" t="s">
        <v>3</v>
      </c>
      <c r="C6" s="15" t="s">
        <v>4</v>
      </c>
      <c r="D6" s="70" t="s">
        <v>5</v>
      </c>
      <c r="E6" s="45" t="s">
        <v>140</v>
      </c>
      <c r="F6" s="37" t="s">
        <v>141</v>
      </c>
      <c r="G6" s="15" t="s">
        <v>142</v>
      </c>
    </row>
    <row r="7" spans="1:7" ht="21.75" customHeight="1" x14ac:dyDescent="0.25">
      <c r="A7" s="7" t="s">
        <v>6</v>
      </c>
      <c r="B7" s="8" t="s">
        <v>7</v>
      </c>
      <c r="C7" s="9">
        <f t="shared" ref="C7" si="0">C9+C55</f>
        <v>1103029641.8399999</v>
      </c>
      <c r="D7" s="71">
        <f>D9+D55</f>
        <v>423613904.06</v>
      </c>
      <c r="E7" s="46">
        <f>E9+E55</f>
        <v>433974533.51999998</v>
      </c>
      <c r="F7" s="13">
        <f>D7/C7*100</f>
        <v>38.40458025709588</v>
      </c>
      <c r="G7" s="31">
        <f t="shared" ref="G7:G10" si="1">D7/E7*100</f>
        <v>97.612618100890828</v>
      </c>
    </row>
    <row r="8" spans="1:7" ht="15" customHeight="1" x14ac:dyDescent="0.25">
      <c r="A8" s="3" t="s">
        <v>8</v>
      </c>
      <c r="B8" s="4"/>
      <c r="C8" s="4"/>
      <c r="D8" s="47"/>
      <c r="E8" s="47"/>
      <c r="F8" s="14"/>
      <c r="G8" s="31"/>
    </row>
    <row r="9" spans="1:7" x14ac:dyDescent="0.25">
      <c r="A9" s="11" t="s">
        <v>9</v>
      </c>
      <c r="B9" s="12" t="s">
        <v>10</v>
      </c>
      <c r="C9" s="9">
        <f>C10+C12+C14+C19+C22+C28+C38+C40+C43+C47+C52</f>
        <v>441949765</v>
      </c>
      <c r="D9" s="71">
        <f>D10+D12+D14+D19+D22+D28+D38+D40+D43+D47+D52</f>
        <v>212157850.88000003</v>
      </c>
      <c r="E9" s="48">
        <f>E10+E12+E14+E19+E22+E28+E38+E40+E43+E47+E52+E26</f>
        <v>246664329.30000001</v>
      </c>
      <c r="F9" s="13">
        <f t="shared" ref="F9:F15" si="2">D9/C9*100</f>
        <v>48.004969723199203</v>
      </c>
      <c r="G9" s="31">
        <f t="shared" si="1"/>
        <v>86.01075456758393</v>
      </c>
    </row>
    <row r="10" spans="1:7" s="23" customFormat="1" x14ac:dyDescent="0.25">
      <c r="A10" s="19" t="s">
        <v>11</v>
      </c>
      <c r="B10" s="20" t="s">
        <v>12</v>
      </c>
      <c r="C10" s="21">
        <f>C11</f>
        <v>395998180</v>
      </c>
      <c r="D10" s="50">
        <f>D11</f>
        <v>180284093.56</v>
      </c>
      <c r="E10" s="42">
        <f>E11</f>
        <v>216080622.94999999</v>
      </c>
      <c r="F10" s="22">
        <f t="shared" si="2"/>
        <v>45.526495490459077</v>
      </c>
      <c r="G10" s="31">
        <f t="shared" si="1"/>
        <v>83.433716128130968</v>
      </c>
    </row>
    <row r="11" spans="1:7" x14ac:dyDescent="0.25">
      <c r="A11" s="5" t="s">
        <v>13</v>
      </c>
      <c r="B11" s="6" t="s">
        <v>14</v>
      </c>
      <c r="C11" s="2">
        <v>395998180</v>
      </c>
      <c r="D11" s="52">
        <v>180284093.56</v>
      </c>
      <c r="E11" s="49">
        <v>216080622.94999999</v>
      </c>
      <c r="F11" s="14">
        <f t="shared" si="2"/>
        <v>45.526495490459077</v>
      </c>
      <c r="G11" s="31">
        <f>D11/E11*100</f>
        <v>83.433716128130968</v>
      </c>
    </row>
    <row r="12" spans="1:7" s="23" customFormat="1" ht="27.75" customHeight="1" x14ac:dyDescent="0.25">
      <c r="A12" s="19" t="s">
        <v>15</v>
      </c>
      <c r="B12" s="20" t="s">
        <v>16</v>
      </c>
      <c r="C12" s="21">
        <f>C13</f>
        <v>10963230</v>
      </c>
      <c r="D12" s="50">
        <f>D13</f>
        <v>6150832.7699999996</v>
      </c>
      <c r="E12" s="50">
        <f>E13</f>
        <v>5682970.8300000001</v>
      </c>
      <c r="F12" s="22">
        <f t="shared" si="2"/>
        <v>56.104202593578712</v>
      </c>
      <c r="G12" s="31">
        <f t="shared" ref="G12:G68" si="3">D12/E12*100</f>
        <v>108.23270000842146</v>
      </c>
    </row>
    <row r="13" spans="1:7" ht="27" customHeight="1" x14ac:dyDescent="0.25">
      <c r="A13" s="5" t="s">
        <v>17</v>
      </c>
      <c r="B13" s="6" t="s">
        <v>18</v>
      </c>
      <c r="C13" s="2">
        <v>10963230</v>
      </c>
      <c r="D13" s="52">
        <v>6150832.7699999996</v>
      </c>
      <c r="E13" s="49">
        <v>5682970.8300000001</v>
      </c>
      <c r="F13" s="14">
        <f t="shared" si="2"/>
        <v>56.104202593578712</v>
      </c>
      <c r="G13" s="31">
        <f t="shared" si="3"/>
        <v>108.23270000842146</v>
      </c>
    </row>
    <row r="14" spans="1:7" s="23" customFormat="1" x14ac:dyDescent="0.25">
      <c r="A14" s="19" t="s">
        <v>19</v>
      </c>
      <c r="B14" s="20" t="s">
        <v>20</v>
      </c>
      <c r="C14" s="21">
        <f>C15+C16+C17+C18</f>
        <v>6460000</v>
      </c>
      <c r="D14" s="50">
        <f>D15+D16+D17+D18</f>
        <v>5192736.3899999997</v>
      </c>
      <c r="E14" s="50">
        <f>E15+E16+E17+E18</f>
        <v>3448583.63</v>
      </c>
      <c r="F14" s="22">
        <f t="shared" si="2"/>
        <v>80.382916253869965</v>
      </c>
      <c r="G14" s="31">
        <f t="shared" si="3"/>
        <v>150.57591600294177</v>
      </c>
    </row>
    <row r="15" spans="1:7" ht="27.75" customHeight="1" x14ac:dyDescent="0.25">
      <c r="A15" s="5" t="s">
        <v>21</v>
      </c>
      <c r="B15" s="6" t="s">
        <v>22</v>
      </c>
      <c r="C15" s="2">
        <v>855000</v>
      </c>
      <c r="D15" s="52">
        <v>613393.26</v>
      </c>
      <c r="E15" s="49">
        <v>547009.18000000005</v>
      </c>
      <c r="F15" s="14">
        <f t="shared" si="2"/>
        <v>71.741901754385964</v>
      </c>
      <c r="G15" s="31">
        <f t="shared" si="3"/>
        <v>112.13582558157434</v>
      </c>
    </row>
    <row r="16" spans="1:7" x14ac:dyDescent="0.25">
      <c r="A16" s="5" t="s">
        <v>23</v>
      </c>
      <c r="B16" s="6" t="s">
        <v>24</v>
      </c>
      <c r="C16" s="2">
        <v>0</v>
      </c>
      <c r="D16" s="52">
        <v>11119.83</v>
      </c>
      <c r="E16" s="49">
        <v>-86601.37</v>
      </c>
      <c r="F16" s="14">
        <v>0</v>
      </c>
      <c r="G16" s="31">
        <f t="shared" si="3"/>
        <v>-12.840247215488624</v>
      </c>
    </row>
    <row r="17" spans="1:7" x14ac:dyDescent="0.25">
      <c r="A17" s="5" t="s">
        <v>25</v>
      </c>
      <c r="B17" s="6" t="s">
        <v>26</v>
      </c>
      <c r="C17" s="2">
        <v>1500000</v>
      </c>
      <c r="D17" s="52">
        <v>1186948</v>
      </c>
      <c r="E17" s="49">
        <v>139608.43</v>
      </c>
      <c r="F17" s="14">
        <f t="shared" ref="F17:F23" si="4">D17/C17*100</f>
        <v>79.129866666666672</v>
      </c>
      <c r="G17" s="31">
        <f t="shared" si="3"/>
        <v>850.19794291791686</v>
      </c>
    </row>
    <row r="18" spans="1:7" ht="26.25" customHeight="1" x14ac:dyDescent="0.25">
      <c r="A18" s="5" t="s">
        <v>27</v>
      </c>
      <c r="B18" s="6" t="s">
        <v>28</v>
      </c>
      <c r="C18" s="2">
        <v>4105000</v>
      </c>
      <c r="D18" s="52">
        <v>3381275.3</v>
      </c>
      <c r="E18" s="49">
        <v>2848567.39</v>
      </c>
      <c r="F18" s="14">
        <f t="shared" si="4"/>
        <v>82.369678440925696</v>
      </c>
      <c r="G18" s="31">
        <f t="shared" si="3"/>
        <v>118.70090600173585</v>
      </c>
    </row>
    <row r="19" spans="1:7" s="23" customFormat="1" x14ac:dyDescent="0.25">
      <c r="A19" s="19" t="s">
        <v>29</v>
      </c>
      <c r="B19" s="20" t="s">
        <v>30</v>
      </c>
      <c r="C19" s="21">
        <f>C20+C21</f>
        <v>10383000</v>
      </c>
      <c r="D19" s="50">
        <f>D20+D21</f>
        <v>4076190.2600000002</v>
      </c>
      <c r="E19" s="42">
        <f>E20+E21</f>
        <v>2705898.98</v>
      </c>
      <c r="F19" s="22">
        <f t="shared" si="4"/>
        <v>39.258309351825098</v>
      </c>
      <c r="G19" s="31">
        <f t="shared" si="3"/>
        <v>150.64088830101116</v>
      </c>
    </row>
    <row r="20" spans="1:7" x14ac:dyDescent="0.25">
      <c r="A20" s="5" t="s">
        <v>31</v>
      </c>
      <c r="B20" s="6" t="s">
        <v>32</v>
      </c>
      <c r="C20" s="2">
        <v>2404000</v>
      </c>
      <c r="D20" s="52">
        <v>193302.16</v>
      </c>
      <c r="E20" s="49">
        <v>193867.79</v>
      </c>
      <c r="F20" s="14">
        <f t="shared" si="4"/>
        <v>8.0408552412645591</v>
      </c>
      <c r="G20" s="31">
        <f t="shared" si="3"/>
        <v>99.708239310924213</v>
      </c>
    </row>
    <row r="21" spans="1:7" x14ac:dyDescent="0.25">
      <c r="A21" s="5" t="s">
        <v>33</v>
      </c>
      <c r="B21" s="6" t="s">
        <v>34</v>
      </c>
      <c r="C21" s="2">
        <v>7979000</v>
      </c>
      <c r="D21" s="52">
        <v>3882888.1</v>
      </c>
      <c r="E21" s="49">
        <v>2512031.19</v>
      </c>
      <c r="F21" s="14">
        <f t="shared" si="4"/>
        <v>48.663843840080212</v>
      </c>
      <c r="G21" s="31">
        <f t="shared" si="3"/>
        <v>154.57165163622034</v>
      </c>
    </row>
    <row r="22" spans="1:7" s="23" customFormat="1" x14ac:dyDescent="0.25">
      <c r="A22" s="19" t="s">
        <v>35</v>
      </c>
      <c r="B22" s="20" t="s">
        <v>36</v>
      </c>
      <c r="C22" s="21">
        <f>C23+C24+C25</f>
        <v>2000000</v>
      </c>
      <c r="D22" s="50">
        <f>D23+D24+D25</f>
        <v>1757562.3199999998</v>
      </c>
      <c r="E22" s="42">
        <f>E23+E24+E25</f>
        <v>1096083.79</v>
      </c>
      <c r="F22" s="22">
        <f t="shared" si="4"/>
        <v>87.878115999999991</v>
      </c>
      <c r="G22" s="31">
        <f t="shared" si="3"/>
        <v>160.34926672896054</v>
      </c>
    </row>
    <row r="23" spans="1:7" ht="26.25" customHeight="1" x14ac:dyDescent="0.25">
      <c r="A23" s="5" t="s">
        <v>37</v>
      </c>
      <c r="B23" s="6" t="s">
        <v>38</v>
      </c>
      <c r="C23" s="2">
        <v>2000000</v>
      </c>
      <c r="D23" s="52">
        <v>1650578.4</v>
      </c>
      <c r="E23" s="49">
        <v>1094383.79</v>
      </c>
      <c r="F23" s="14">
        <f t="shared" si="4"/>
        <v>82.528919999999999</v>
      </c>
      <c r="G23" s="31">
        <f t="shared" si="3"/>
        <v>150.82262868677904</v>
      </c>
    </row>
    <row r="24" spans="1:7" ht="39" customHeight="1" x14ac:dyDescent="0.25">
      <c r="A24" s="5" t="s">
        <v>39</v>
      </c>
      <c r="B24" s="6" t="s">
        <v>40</v>
      </c>
      <c r="C24" s="2">
        <v>0</v>
      </c>
      <c r="D24" s="52">
        <v>6983.92</v>
      </c>
      <c r="E24" s="49">
        <v>1700</v>
      </c>
      <c r="F24" s="14">
        <v>0</v>
      </c>
      <c r="G24" s="31">
        <f t="shared" si="3"/>
        <v>410.81882352941176</v>
      </c>
    </row>
    <row r="25" spans="1:7" ht="27" customHeight="1" x14ac:dyDescent="0.25">
      <c r="A25" s="5" t="s">
        <v>41</v>
      </c>
      <c r="B25" s="6" t="s">
        <v>42</v>
      </c>
      <c r="C25" s="2">
        <v>0</v>
      </c>
      <c r="D25" s="52">
        <v>100000</v>
      </c>
      <c r="E25" s="51">
        <v>0</v>
      </c>
      <c r="F25" s="14">
        <v>0</v>
      </c>
      <c r="G25" s="31">
        <v>0</v>
      </c>
    </row>
    <row r="26" spans="1:7" s="23" customFormat="1" ht="27" customHeight="1" x14ac:dyDescent="0.25">
      <c r="A26" s="29" t="s">
        <v>149</v>
      </c>
      <c r="B26" s="30" t="s">
        <v>150</v>
      </c>
      <c r="C26" s="21">
        <v>0</v>
      </c>
      <c r="D26" s="50">
        <v>0</v>
      </c>
      <c r="E26" s="50">
        <f>E27</f>
        <v>0.06</v>
      </c>
      <c r="F26" s="22">
        <v>0</v>
      </c>
      <c r="G26" s="31">
        <f t="shared" si="3"/>
        <v>0</v>
      </c>
    </row>
    <row r="27" spans="1:7" ht="19.5" customHeight="1" x14ac:dyDescent="0.25">
      <c r="A27" s="27" t="s">
        <v>151</v>
      </c>
      <c r="B27" s="28" t="s">
        <v>152</v>
      </c>
      <c r="C27" s="2">
        <v>0</v>
      </c>
      <c r="D27" s="52">
        <v>0</v>
      </c>
      <c r="E27" s="52">
        <v>0.06</v>
      </c>
      <c r="F27" s="14">
        <v>0</v>
      </c>
      <c r="G27" s="31">
        <f t="shared" si="3"/>
        <v>0</v>
      </c>
    </row>
    <row r="28" spans="1:7" s="23" customFormat="1" ht="28.5" customHeight="1" x14ac:dyDescent="0.25">
      <c r="A28" s="19" t="s">
        <v>43</v>
      </c>
      <c r="B28" s="20" t="s">
        <v>44</v>
      </c>
      <c r="C28" s="50">
        <f>C30+C37+C29+C36</f>
        <v>11420000</v>
      </c>
      <c r="D28" s="50">
        <f>D30+D37+D29+D36</f>
        <v>9673026.5199999996</v>
      </c>
      <c r="E28" s="50">
        <f>E30+E37+E29+E36</f>
        <v>10577401.369999999</v>
      </c>
      <c r="F28" s="22">
        <f t="shared" ref="F28:F34" si="5">D28/C28*100</f>
        <v>84.702508931698773</v>
      </c>
      <c r="G28" s="31">
        <f t="shared" si="3"/>
        <v>91.449933510464874</v>
      </c>
    </row>
    <row r="29" spans="1:7" s="23" customFormat="1" ht="53.25" customHeight="1" x14ac:dyDescent="0.25">
      <c r="A29" s="5" t="s">
        <v>162</v>
      </c>
      <c r="B29" s="17" t="s">
        <v>161</v>
      </c>
      <c r="C29" s="40">
        <v>0</v>
      </c>
      <c r="D29" s="72">
        <v>0</v>
      </c>
      <c r="E29" s="53">
        <v>101438.94</v>
      </c>
      <c r="F29" s="14">
        <v>0</v>
      </c>
      <c r="G29" s="31">
        <f t="shared" ref="G29" si="6">D29/E29*100</f>
        <v>0</v>
      </c>
    </row>
    <row r="30" spans="1:7" ht="65.25" customHeight="1" x14ac:dyDescent="0.25">
      <c r="A30" s="5" t="s">
        <v>45</v>
      </c>
      <c r="B30" s="6" t="s">
        <v>46</v>
      </c>
      <c r="C30" s="2">
        <f>C31+C32+C33+C34+C35</f>
        <v>11420000</v>
      </c>
      <c r="D30" s="52">
        <f>D31+D32+D33+D34+D35</f>
        <v>9642891.3699999992</v>
      </c>
      <c r="E30" s="54">
        <f>E31+E32+E33+E34+E35</f>
        <v>10474662.43</v>
      </c>
      <c r="F30" s="14">
        <f t="shared" si="5"/>
        <v>84.438628458844121</v>
      </c>
      <c r="G30" s="31">
        <f t="shared" si="3"/>
        <v>92.059208919060126</v>
      </c>
    </row>
    <row r="31" spans="1:7" ht="51" customHeight="1" x14ac:dyDescent="0.25">
      <c r="A31" s="5" t="s">
        <v>47</v>
      </c>
      <c r="B31" s="6" t="s">
        <v>48</v>
      </c>
      <c r="C31" s="2">
        <v>7600000</v>
      </c>
      <c r="D31" s="52">
        <v>6369946.2999999998</v>
      </c>
      <c r="E31" s="49">
        <v>5198337.78</v>
      </c>
      <c r="F31" s="14">
        <f t="shared" si="5"/>
        <v>83.815082894736832</v>
      </c>
      <c r="G31" s="31">
        <f t="shared" si="3"/>
        <v>122.53813756596632</v>
      </c>
    </row>
    <row r="32" spans="1:7" ht="61.5" customHeight="1" x14ac:dyDescent="0.25">
      <c r="A32" s="5" t="s">
        <v>49</v>
      </c>
      <c r="B32" s="6" t="s">
        <v>50</v>
      </c>
      <c r="C32" s="2">
        <v>1800000</v>
      </c>
      <c r="D32" s="52">
        <v>670850.75</v>
      </c>
      <c r="E32" s="49">
        <v>2249557.59</v>
      </c>
      <c r="F32" s="14">
        <f t="shared" si="5"/>
        <v>37.269486111111114</v>
      </c>
      <c r="G32" s="31">
        <f t="shared" si="3"/>
        <v>29.821452581705188</v>
      </c>
    </row>
    <row r="33" spans="1:7" ht="60.75" customHeight="1" x14ac:dyDescent="0.25">
      <c r="A33" s="5" t="s">
        <v>51</v>
      </c>
      <c r="B33" s="6" t="s">
        <v>52</v>
      </c>
      <c r="C33" s="2">
        <v>120000</v>
      </c>
      <c r="D33" s="52">
        <v>90000</v>
      </c>
      <c r="E33" s="49">
        <v>60000</v>
      </c>
      <c r="F33" s="14">
        <f t="shared" si="5"/>
        <v>75</v>
      </c>
      <c r="G33" s="31">
        <f t="shared" si="3"/>
        <v>150</v>
      </c>
    </row>
    <row r="34" spans="1:7" ht="28.5" customHeight="1" x14ac:dyDescent="0.25">
      <c r="A34" s="5" t="s">
        <v>53</v>
      </c>
      <c r="B34" s="6" t="s">
        <v>54</v>
      </c>
      <c r="C34" s="2">
        <v>1900000</v>
      </c>
      <c r="D34" s="52">
        <v>2512093.0299999998</v>
      </c>
      <c r="E34" s="49">
        <v>2966767.06</v>
      </c>
      <c r="F34" s="14">
        <f t="shared" si="5"/>
        <v>132.21542263157892</v>
      </c>
      <c r="G34" s="31">
        <f t="shared" si="3"/>
        <v>84.674427725377257</v>
      </c>
    </row>
    <row r="35" spans="1:7" ht="42" customHeight="1" x14ac:dyDescent="0.25">
      <c r="A35" s="5" t="s">
        <v>55</v>
      </c>
      <c r="B35" s="6" t="s">
        <v>56</v>
      </c>
      <c r="C35" s="2">
        <v>0</v>
      </c>
      <c r="D35" s="52">
        <v>1.29</v>
      </c>
      <c r="E35" s="49">
        <v>0</v>
      </c>
      <c r="F35" s="14">
        <v>0</v>
      </c>
      <c r="G35" s="31">
        <v>0</v>
      </c>
    </row>
    <row r="36" spans="1:7" ht="23.25" customHeight="1" x14ac:dyDescent="0.25">
      <c r="A36" s="5" t="s">
        <v>170</v>
      </c>
      <c r="B36" s="17" t="s">
        <v>169</v>
      </c>
      <c r="C36" s="2">
        <v>0</v>
      </c>
      <c r="D36" s="52">
        <v>6300</v>
      </c>
      <c r="E36" s="49">
        <v>0</v>
      </c>
      <c r="F36" s="14">
        <v>0</v>
      </c>
      <c r="G36" s="31">
        <v>0</v>
      </c>
    </row>
    <row r="37" spans="1:7" ht="62.25" customHeight="1" x14ac:dyDescent="0.25">
      <c r="A37" s="5" t="s">
        <v>57</v>
      </c>
      <c r="B37" s="6" t="s">
        <v>58</v>
      </c>
      <c r="C37" s="2">
        <v>0</v>
      </c>
      <c r="D37" s="52">
        <v>23835.15</v>
      </c>
      <c r="E37" s="49">
        <v>1300</v>
      </c>
      <c r="F37" s="14">
        <v>0</v>
      </c>
      <c r="G37" s="31">
        <v>0</v>
      </c>
    </row>
    <row r="38" spans="1:7" s="23" customFormat="1" x14ac:dyDescent="0.25">
      <c r="A38" s="19" t="s">
        <v>59</v>
      </c>
      <c r="B38" s="20" t="s">
        <v>60</v>
      </c>
      <c r="C38" s="21">
        <f>C39</f>
        <v>150000</v>
      </c>
      <c r="D38" s="50">
        <f>D39</f>
        <v>538909.5</v>
      </c>
      <c r="E38" s="42">
        <f>E39</f>
        <v>136061.04999999999</v>
      </c>
      <c r="F38" s="22">
        <f>D38/C38*100</f>
        <v>359.27300000000002</v>
      </c>
      <c r="G38" s="31">
        <f t="shared" si="3"/>
        <v>396.0791865122311</v>
      </c>
    </row>
    <row r="39" spans="1:7" x14ac:dyDescent="0.25">
      <c r="A39" s="5" t="s">
        <v>61</v>
      </c>
      <c r="B39" s="6" t="s">
        <v>62</v>
      </c>
      <c r="C39" s="2">
        <v>150000</v>
      </c>
      <c r="D39" s="52">
        <v>538909.5</v>
      </c>
      <c r="E39" s="49">
        <v>136061.04999999999</v>
      </c>
      <c r="F39" s="14">
        <f>D39/C39*100</f>
        <v>359.27300000000002</v>
      </c>
      <c r="G39" s="31">
        <f t="shared" si="3"/>
        <v>396.0791865122311</v>
      </c>
    </row>
    <row r="40" spans="1:7" s="23" customFormat="1" ht="26.25" customHeight="1" x14ac:dyDescent="0.25">
      <c r="A40" s="19" t="s">
        <v>63</v>
      </c>
      <c r="B40" s="20" t="s">
        <v>64</v>
      </c>
      <c r="C40" s="21">
        <f>C41+C42</f>
        <v>4405355</v>
      </c>
      <c r="D40" s="50">
        <f>D41+D42</f>
        <v>2786132.33</v>
      </c>
      <c r="E40" s="42">
        <f>E41+E42</f>
        <v>2604829.2400000002</v>
      </c>
      <c r="F40" s="22">
        <f>D40/C40*100</f>
        <v>63.244218229858888</v>
      </c>
      <c r="G40" s="31">
        <f t="shared" si="3"/>
        <v>106.9602677678787</v>
      </c>
    </row>
    <row r="41" spans="1:7" x14ac:dyDescent="0.25">
      <c r="A41" s="5" t="s">
        <v>65</v>
      </c>
      <c r="B41" s="6" t="s">
        <v>66</v>
      </c>
      <c r="C41" s="2">
        <v>2000000</v>
      </c>
      <c r="D41" s="52">
        <v>1232880</v>
      </c>
      <c r="E41" s="49">
        <v>1348870</v>
      </c>
      <c r="F41" s="14">
        <f>D41/C41*100</f>
        <v>61.643999999999998</v>
      </c>
      <c r="G41" s="31">
        <f t="shared" si="3"/>
        <v>91.400950425170706</v>
      </c>
    </row>
    <row r="42" spans="1:7" x14ac:dyDescent="0.25">
      <c r="A42" s="5" t="s">
        <v>67</v>
      </c>
      <c r="B42" s="6" t="s">
        <v>68</v>
      </c>
      <c r="C42" s="2">
        <v>2405355</v>
      </c>
      <c r="D42" s="52">
        <v>1553252.33</v>
      </c>
      <c r="E42" s="49">
        <v>1255959.24</v>
      </c>
      <c r="F42" s="14">
        <f>D42/C42*100</f>
        <v>64.574764639730944</v>
      </c>
      <c r="G42" s="31">
        <f t="shared" si="3"/>
        <v>123.6706001701138</v>
      </c>
    </row>
    <row r="43" spans="1:7" s="23" customFormat="1" ht="33" customHeight="1" x14ac:dyDescent="0.25">
      <c r="A43" s="19" t="s">
        <v>69</v>
      </c>
      <c r="B43" s="20" t="s">
        <v>70</v>
      </c>
      <c r="C43" s="21">
        <f>C44+C45+C46</f>
        <v>0</v>
      </c>
      <c r="D43" s="50">
        <f>D44+D45+D46</f>
        <v>1075062.83</v>
      </c>
      <c r="E43" s="42">
        <f>E44+E45+E46</f>
        <v>3707411.41</v>
      </c>
      <c r="F43" s="22">
        <v>0</v>
      </c>
      <c r="G43" s="31">
        <f t="shared" si="3"/>
        <v>28.997667404816021</v>
      </c>
    </row>
    <row r="44" spans="1:7" ht="60.75" customHeight="1" x14ac:dyDescent="0.25">
      <c r="A44" s="5" t="s">
        <v>71</v>
      </c>
      <c r="B44" s="6" t="s">
        <v>72</v>
      </c>
      <c r="C44" s="2">
        <v>0</v>
      </c>
      <c r="D44" s="52">
        <v>90141</v>
      </c>
      <c r="E44" s="49">
        <v>1438232.36</v>
      </c>
      <c r="F44" s="14">
        <v>0</v>
      </c>
      <c r="G44" s="31">
        <f t="shared" si="3"/>
        <v>6.2674851788204782</v>
      </c>
    </row>
    <row r="45" spans="1:7" ht="27" customHeight="1" x14ac:dyDescent="0.25">
      <c r="A45" s="5" t="s">
        <v>73</v>
      </c>
      <c r="B45" s="6" t="s">
        <v>74</v>
      </c>
      <c r="C45" s="2">
        <v>0</v>
      </c>
      <c r="D45" s="52">
        <v>701514.6</v>
      </c>
      <c r="E45" s="49">
        <v>2251580.88</v>
      </c>
      <c r="F45" s="14">
        <v>0</v>
      </c>
      <c r="G45" s="31">
        <f t="shared" si="3"/>
        <v>31.156535669284953</v>
      </c>
    </row>
    <row r="46" spans="1:7" ht="54" customHeight="1" x14ac:dyDescent="0.25">
      <c r="A46" s="5" t="s">
        <v>75</v>
      </c>
      <c r="B46" s="6" t="s">
        <v>76</v>
      </c>
      <c r="C46" s="2">
        <v>0</v>
      </c>
      <c r="D46" s="52">
        <v>283407.23</v>
      </c>
      <c r="E46" s="49">
        <v>17598.169999999998</v>
      </c>
      <c r="F46" s="22">
        <v>0</v>
      </c>
      <c r="G46" s="31">
        <f t="shared" ref="G46" si="7">D46/E46*100</f>
        <v>1610.4358009952173</v>
      </c>
    </row>
    <row r="47" spans="1:7" s="23" customFormat="1" x14ac:dyDescent="0.25">
      <c r="A47" s="19" t="s">
        <v>77</v>
      </c>
      <c r="B47" s="20" t="s">
        <v>78</v>
      </c>
      <c r="C47" s="21">
        <f>C48+C49+C50+C51</f>
        <v>170000</v>
      </c>
      <c r="D47" s="50">
        <f>D48+D49+D50+D51</f>
        <v>690403.04999999993</v>
      </c>
      <c r="E47" s="42">
        <f>E48+E49+E50+E51</f>
        <v>638990.22</v>
      </c>
      <c r="F47" s="22">
        <f t="shared" ref="F46:F51" si="8">D47/C47*100</f>
        <v>406.11944117647056</v>
      </c>
      <c r="G47" s="31">
        <f t="shared" si="3"/>
        <v>108.04594943565802</v>
      </c>
    </row>
    <row r="48" spans="1:7" ht="25.5" customHeight="1" x14ac:dyDescent="0.25">
      <c r="A48" s="5" t="s">
        <v>79</v>
      </c>
      <c r="B48" s="6" t="s">
        <v>80</v>
      </c>
      <c r="C48" s="2">
        <v>1400</v>
      </c>
      <c r="D48" s="52">
        <v>166943.42000000001</v>
      </c>
      <c r="E48" s="49">
        <v>159419.10999999999</v>
      </c>
      <c r="F48" s="14">
        <f t="shared" si="8"/>
        <v>11924.53</v>
      </c>
      <c r="G48" s="31">
        <f t="shared" si="3"/>
        <v>104.71982938557368</v>
      </c>
    </row>
    <row r="49" spans="1:7" ht="25.5" customHeight="1" x14ac:dyDescent="0.25">
      <c r="A49" s="5" t="s">
        <v>81</v>
      </c>
      <c r="B49" s="6" t="s">
        <v>82</v>
      </c>
      <c r="C49" s="2">
        <v>47100</v>
      </c>
      <c r="D49" s="52">
        <v>25323.62</v>
      </c>
      <c r="E49" s="49">
        <v>36829.81</v>
      </c>
      <c r="F49" s="14">
        <f t="shared" si="8"/>
        <v>53.765647558386412</v>
      </c>
      <c r="G49" s="31">
        <f t="shared" si="3"/>
        <v>68.758486671530477</v>
      </c>
    </row>
    <row r="50" spans="1:7" ht="72.75" customHeight="1" x14ac:dyDescent="0.25">
      <c r="A50" s="5" t="s">
        <v>83</v>
      </c>
      <c r="B50" s="6" t="s">
        <v>84</v>
      </c>
      <c r="C50" s="2">
        <v>119500</v>
      </c>
      <c r="D50" s="52">
        <v>439684.41</v>
      </c>
      <c r="E50" s="49">
        <v>441885.44</v>
      </c>
      <c r="F50" s="14">
        <f t="shared" si="8"/>
        <v>367.93674476987445</v>
      </c>
      <c r="G50" s="31">
        <f t="shared" si="3"/>
        <v>99.501900311537753</v>
      </c>
    </row>
    <row r="51" spans="1:7" x14ac:dyDescent="0.25">
      <c r="A51" s="5" t="s">
        <v>85</v>
      </c>
      <c r="B51" s="6" t="s">
        <v>86</v>
      </c>
      <c r="C51" s="2">
        <v>2000</v>
      </c>
      <c r="D51" s="52">
        <v>58451.6</v>
      </c>
      <c r="E51" s="49">
        <v>855.86</v>
      </c>
      <c r="F51" s="14">
        <f t="shared" si="8"/>
        <v>2922.58</v>
      </c>
      <c r="G51" s="31">
        <f t="shared" si="3"/>
        <v>6829.5749304792835</v>
      </c>
    </row>
    <row r="52" spans="1:7" s="23" customFormat="1" x14ac:dyDescent="0.25">
      <c r="A52" s="19" t="s">
        <v>87</v>
      </c>
      <c r="B52" s="20" t="s">
        <v>88</v>
      </c>
      <c r="C52" s="25">
        <f t="shared" ref="C52:D52" si="9">C53+C54</f>
        <v>0</v>
      </c>
      <c r="D52" s="42">
        <f t="shared" si="9"/>
        <v>-67098.649999999994</v>
      </c>
      <c r="E52" s="42">
        <f>E53+E54</f>
        <v>-14524.229999999996</v>
      </c>
      <c r="F52" s="22">
        <v>0</v>
      </c>
      <c r="G52" s="31">
        <f t="shared" si="3"/>
        <v>461.97733029565092</v>
      </c>
    </row>
    <row r="53" spans="1:7" x14ac:dyDescent="0.25">
      <c r="A53" s="5" t="s">
        <v>89</v>
      </c>
      <c r="B53" s="6" t="s">
        <v>90</v>
      </c>
      <c r="C53" s="2">
        <v>0</v>
      </c>
      <c r="D53" s="52">
        <v>-67098.649999999994</v>
      </c>
      <c r="E53" s="49">
        <v>-105424.43</v>
      </c>
      <c r="F53" s="14">
        <v>0</v>
      </c>
      <c r="G53" s="31">
        <f t="shared" si="3"/>
        <v>63.646206102323724</v>
      </c>
    </row>
    <row r="54" spans="1:7" x14ac:dyDescent="0.25">
      <c r="A54" s="27" t="s">
        <v>148</v>
      </c>
      <c r="B54" s="6" t="s">
        <v>147</v>
      </c>
      <c r="C54" s="2">
        <v>0</v>
      </c>
      <c r="D54" s="52">
        <v>0</v>
      </c>
      <c r="E54" s="49">
        <v>90900.2</v>
      </c>
      <c r="F54" s="14">
        <v>0</v>
      </c>
      <c r="G54" s="31">
        <f t="shared" si="3"/>
        <v>0</v>
      </c>
    </row>
    <row r="55" spans="1:7" x14ac:dyDescent="0.25">
      <c r="A55" s="11" t="s">
        <v>91</v>
      </c>
      <c r="B55" s="12" t="s">
        <v>92</v>
      </c>
      <c r="C55" s="24">
        <f t="shared" ref="C55" si="10">C56</f>
        <v>661079876.83999991</v>
      </c>
      <c r="D55" s="48">
        <f>D56+D82</f>
        <v>211456053.17999998</v>
      </c>
      <c r="E55" s="48">
        <f>E56+E82</f>
        <v>187310204.22</v>
      </c>
      <c r="F55" s="13">
        <f>D55/C55*100</f>
        <v>31.986460424536311</v>
      </c>
      <c r="G55" s="73">
        <f t="shared" si="3"/>
        <v>112.89083478422785</v>
      </c>
    </row>
    <row r="56" spans="1:7" s="18" customFormat="1" ht="27.75" customHeight="1" x14ac:dyDescent="0.25">
      <c r="A56" s="16" t="s">
        <v>93</v>
      </c>
      <c r="B56" s="17" t="s">
        <v>94</v>
      </c>
      <c r="C56" s="26">
        <f>C59+C69+C79+C57</f>
        <v>661079876.83999991</v>
      </c>
      <c r="D56" s="55">
        <f>D59+D69+D79+D57</f>
        <v>211456153.17999998</v>
      </c>
      <c r="E56" s="55">
        <f t="shared" ref="D56:E56" si="11">E59+E69+E79+E57</f>
        <v>195061051.63</v>
      </c>
      <c r="F56" s="14">
        <f>D56/C56*100</f>
        <v>31.986475551301403</v>
      </c>
      <c r="G56" s="31">
        <f t="shared" si="3"/>
        <v>108.40511286748257</v>
      </c>
    </row>
    <row r="57" spans="1:7" s="18" customFormat="1" ht="27.75" customHeight="1" x14ac:dyDescent="0.25">
      <c r="A57" s="19" t="s">
        <v>163</v>
      </c>
      <c r="B57" s="20" t="s">
        <v>166</v>
      </c>
      <c r="C57" s="42">
        <f t="shared" ref="C57:D57" si="12">C58</f>
        <v>0</v>
      </c>
      <c r="D57" s="42">
        <f t="shared" si="12"/>
        <v>9756080</v>
      </c>
      <c r="E57" s="42">
        <f>E58</f>
        <v>15128568.43</v>
      </c>
      <c r="F57" s="22">
        <v>0</v>
      </c>
      <c r="G57" s="41">
        <f t="shared" ref="G57:G58" si="13">D57/E57*100</f>
        <v>64.487793707259584</v>
      </c>
    </row>
    <row r="58" spans="1:7" s="18" customFormat="1" ht="27.75" customHeight="1" x14ac:dyDescent="0.25">
      <c r="A58" s="5" t="s">
        <v>164</v>
      </c>
      <c r="B58" s="17" t="s">
        <v>165</v>
      </c>
      <c r="C58" s="26">
        <v>0</v>
      </c>
      <c r="D58" s="55">
        <v>9756080</v>
      </c>
      <c r="E58" s="55">
        <v>15128568.43</v>
      </c>
      <c r="F58" s="14">
        <v>0</v>
      </c>
      <c r="G58" s="31">
        <f t="shared" si="13"/>
        <v>64.487793707259584</v>
      </c>
    </row>
    <row r="59" spans="1:7" s="23" customFormat="1" ht="27" customHeight="1" x14ac:dyDescent="0.25">
      <c r="A59" s="19" t="s">
        <v>95</v>
      </c>
      <c r="B59" s="20" t="s">
        <v>96</v>
      </c>
      <c r="C59" s="21">
        <f>C60+C62+C63+C65+C66+C68</f>
        <v>298572970.77999997</v>
      </c>
      <c r="D59" s="50">
        <f t="shared" ref="D59" si="14">D60+D62+D63+D65+D66+D68</f>
        <v>24027847.18</v>
      </c>
      <c r="E59" s="42">
        <f>E60+E62+E63+E65+E66+E68+E61+E64+E67</f>
        <v>38605552.940000005</v>
      </c>
      <c r="F59" s="22">
        <f>D59/C59*100</f>
        <v>8.0475627506498704</v>
      </c>
      <c r="G59" s="31">
        <f t="shared" si="3"/>
        <v>62.239355093148404</v>
      </c>
    </row>
    <row r="60" spans="1:7" ht="26.25" customHeight="1" x14ac:dyDescent="0.25">
      <c r="A60" s="5" t="s">
        <v>97</v>
      </c>
      <c r="B60" s="6" t="s">
        <v>98</v>
      </c>
      <c r="C60" s="2">
        <v>207405300</v>
      </c>
      <c r="D60" s="52">
        <v>0</v>
      </c>
      <c r="E60" s="49">
        <v>0</v>
      </c>
      <c r="F60" s="14">
        <f>D60/C60*100</f>
        <v>0</v>
      </c>
      <c r="G60" s="31">
        <v>0</v>
      </c>
    </row>
    <row r="61" spans="1:7" ht="26.25" customHeight="1" x14ac:dyDescent="0.25">
      <c r="A61" s="27" t="s">
        <v>146</v>
      </c>
      <c r="B61" s="6" t="s">
        <v>145</v>
      </c>
      <c r="C61" s="2">
        <v>0</v>
      </c>
      <c r="D61" s="52">
        <v>0</v>
      </c>
      <c r="E61" s="49">
        <v>5770293.6399999997</v>
      </c>
      <c r="F61" s="14">
        <v>0</v>
      </c>
      <c r="G61" s="31">
        <f t="shared" si="3"/>
        <v>0</v>
      </c>
    </row>
    <row r="62" spans="1:7" ht="50.25" customHeight="1" x14ac:dyDescent="0.25">
      <c r="A62" s="5" t="s">
        <v>99</v>
      </c>
      <c r="B62" s="6" t="s">
        <v>100</v>
      </c>
      <c r="C62" s="2">
        <v>174033.53</v>
      </c>
      <c r="D62" s="52">
        <v>0</v>
      </c>
      <c r="E62" s="49">
        <v>0</v>
      </c>
      <c r="F62" s="14">
        <f>D62/C62*100</f>
        <v>0</v>
      </c>
      <c r="G62" s="31">
        <v>0</v>
      </c>
    </row>
    <row r="63" spans="1:7" ht="42.75" customHeight="1" x14ac:dyDescent="0.25">
      <c r="A63" s="5" t="s">
        <v>101</v>
      </c>
      <c r="B63" s="6" t="s">
        <v>102</v>
      </c>
      <c r="C63" s="2">
        <v>661340.38</v>
      </c>
      <c r="D63" s="52">
        <v>661340.38</v>
      </c>
      <c r="E63" s="49">
        <v>0</v>
      </c>
      <c r="F63" s="14">
        <f>D63/C63*100</f>
        <v>100</v>
      </c>
      <c r="G63" s="31">
        <v>0</v>
      </c>
    </row>
    <row r="64" spans="1:7" ht="30" customHeight="1" x14ac:dyDescent="0.25">
      <c r="A64" s="27" t="s">
        <v>144</v>
      </c>
      <c r="B64" s="6" t="s">
        <v>143</v>
      </c>
      <c r="C64" s="2">
        <v>0</v>
      </c>
      <c r="D64" s="52">
        <v>0</v>
      </c>
      <c r="E64" s="49">
        <v>9250381.8200000003</v>
      </c>
      <c r="F64" s="14">
        <v>0</v>
      </c>
      <c r="G64" s="31">
        <f t="shared" si="3"/>
        <v>0</v>
      </c>
    </row>
    <row r="65" spans="1:7" ht="27" customHeight="1" x14ac:dyDescent="0.25">
      <c r="A65" s="5" t="s">
        <v>103</v>
      </c>
      <c r="B65" s="6" t="s">
        <v>104</v>
      </c>
      <c r="C65" s="2">
        <v>25785000</v>
      </c>
      <c r="D65" s="52">
        <v>15664844.689999999</v>
      </c>
      <c r="E65" s="49">
        <v>11059710.82</v>
      </c>
      <c r="F65" s="14">
        <f t="shared" ref="F65:F68" si="15">D65/C65*100</f>
        <v>60.751773085127013</v>
      </c>
      <c r="G65" s="31">
        <v>0</v>
      </c>
    </row>
    <row r="66" spans="1:7" ht="28.5" customHeight="1" x14ac:dyDescent="0.25">
      <c r="A66" s="5" t="s">
        <v>105</v>
      </c>
      <c r="B66" s="6" t="s">
        <v>106</v>
      </c>
      <c r="C66" s="2">
        <v>1302478.57</v>
      </c>
      <c r="D66" s="52">
        <v>0</v>
      </c>
      <c r="E66" s="49">
        <v>0</v>
      </c>
      <c r="F66" s="14">
        <f t="shared" si="15"/>
        <v>0</v>
      </c>
      <c r="G66" s="31">
        <v>0</v>
      </c>
    </row>
    <row r="67" spans="1:7" ht="28.5" customHeight="1" x14ac:dyDescent="0.25">
      <c r="A67" s="5" t="s">
        <v>168</v>
      </c>
      <c r="B67" s="17" t="s">
        <v>167</v>
      </c>
      <c r="C67" s="2">
        <v>0</v>
      </c>
      <c r="D67" s="52">
        <v>0</v>
      </c>
      <c r="E67" s="49">
        <v>1559422.77</v>
      </c>
      <c r="F67" s="14">
        <v>0</v>
      </c>
      <c r="G67" s="31">
        <f t="shared" ref="G67" si="16">D67/E67*100</f>
        <v>0</v>
      </c>
    </row>
    <row r="68" spans="1:7" x14ac:dyDescent="0.25">
      <c r="A68" s="5" t="s">
        <v>107</v>
      </c>
      <c r="B68" s="6" t="s">
        <v>108</v>
      </c>
      <c r="C68" s="2">
        <v>63244818.299999997</v>
      </c>
      <c r="D68" s="52">
        <v>7701662.1100000003</v>
      </c>
      <c r="E68" s="49">
        <v>10965743.890000001</v>
      </c>
      <c r="F68" s="14">
        <f t="shared" si="15"/>
        <v>12.17753851938887</v>
      </c>
      <c r="G68" s="31">
        <f t="shared" si="3"/>
        <v>70.233831714995489</v>
      </c>
    </row>
    <row r="69" spans="1:7" s="23" customFormat="1" x14ac:dyDescent="0.25">
      <c r="A69" s="19" t="s">
        <v>109</v>
      </c>
      <c r="B69" s="20" t="s">
        <v>110</v>
      </c>
      <c r="C69" s="25">
        <f t="shared" ref="C69:D69" si="17">C70+C71+C72+C73+C74+C75+C76+C77+C78</f>
        <v>342185763.57999998</v>
      </c>
      <c r="D69" s="42">
        <f t="shared" si="17"/>
        <v>162267190.58999997</v>
      </c>
      <c r="E69" s="42">
        <f>E70+E71+E72+E73+E74+E75+E76+E77+E78</f>
        <v>134688777.69</v>
      </c>
      <c r="F69" s="14">
        <f t="shared" ref="F69:F83" si="18">D69/C69*100</f>
        <v>47.420789483564633</v>
      </c>
      <c r="G69" s="31">
        <f t="shared" ref="G69:G83" si="19">D69/E69*100</f>
        <v>120.47565756627068</v>
      </c>
    </row>
    <row r="70" spans="1:7" ht="26.25" customHeight="1" x14ac:dyDescent="0.25">
      <c r="A70" s="5" t="s">
        <v>111</v>
      </c>
      <c r="B70" s="6" t="s">
        <v>112</v>
      </c>
      <c r="C70" s="2">
        <v>303233425.57999998</v>
      </c>
      <c r="D70" s="52">
        <v>143434639.75999999</v>
      </c>
      <c r="E70" s="49">
        <v>126597462.56</v>
      </c>
      <c r="F70" s="14">
        <f t="shared" si="18"/>
        <v>47.301724566033577</v>
      </c>
      <c r="G70" s="31">
        <f t="shared" si="19"/>
        <v>113.29977462385561</v>
      </c>
    </row>
    <row r="71" spans="1:7" ht="54.75" customHeight="1" x14ac:dyDescent="0.25">
      <c r="A71" s="5" t="s">
        <v>113</v>
      </c>
      <c r="B71" s="6" t="s">
        <v>114</v>
      </c>
      <c r="C71" s="2">
        <v>3418647</v>
      </c>
      <c r="D71" s="52">
        <v>1372647.3</v>
      </c>
      <c r="E71" s="49">
        <v>1046521.59</v>
      </c>
      <c r="F71" s="14">
        <f t="shared" si="18"/>
        <v>40.151770568882952</v>
      </c>
      <c r="G71" s="31">
        <f t="shared" si="19"/>
        <v>131.16282675066455</v>
      </c>
    </row>
    <row r="72" spans="1:7" ht="51.75" customHeight="1" x14ac:dyDescent="0.25">
      <c r="A72" s="5" t="s">
        <v>115</v>
      </c>
      <c r="B72" s="6" t="s">
        <v>116</v>
      </c>
      <c r="C72" s="2">
        <v>13550400</v>
      </c>
      <c r="D72" s="52">
        <v>4987188</v>
      </c>
      <c r="E72" s="49">
        <v>0</v>
      </c>
      <c r="F72" s="14">
        <f t="shared" si="18"/>
        <v>36.804729011689687</v>
      </c>
      <c r="G72" s="31">
        <v>0</v>
      </c>
    </row>
    <row r="73" spans="1:7" ht="40.5" customHeight="1" x14ac:dyDescent="0.25">
      <c r="A73" s="5" t="s">
        <v>117</v>
      </c>
      <c r="B73" s="6" t="s">
        <v>118</v>
      </c>
      <c r="C73" s="2">
        <v>597944</v>
      </c>
      <c r="D73" s="52">
        <v>257746.1</v>
      </c>
      <c r="E73" s="49">
        <v>186633.67</v>
      </c>
      <c r="F73" s="14">
        <f t="shared" si="18"/>
        <v>43.105391140307454</v>
      </c>
      <c r="G73" s="31">
        <f t="shared" si="19"/>
        <v>138.1026799719472</v>
      </c>
    </row>
    <row r="74" spans="1:7" ht="50.25" customHeight="1" x14ac:dyDescent="0.25">
      <c r="A74" s="5" t="s">
        <v>119</v>
      </c>
      <c r="B74" s="6" t="s">
        <v>120</v>
      </c>
      <c r="C74" s="2">
        <v>18260</v>
      </c>
      <c r="D74" s="52">
        <v>18260</v>
      </c>
      <c r="E74" s="49">
        <v>4723</v>
      </c>
      <c r="F74" s="14">
        <f t="shared" si="18"/>
        <v>100</v>
      </c>
      <c r="G74" s="31">
        <f t="shared" si="19"/>
        <v>386.61867457124708</v>
      </c>
    </row>
    <row r="75" spans="1:7" ht="51.75" customHeight="1" x14ac:dyDescent="0.25">
      <c r="A75" s="5" t="s">
        <v>121</v>
      </c>
      <c r="B75" s="6" t="s">
        <v>122</v>
      </c>
      <c r="C75" s="2">
        <v>16559700</v>
      </c>
      <c r="D75" s="52">
        <v>9965493.0299999993</v>
      </c>
      <c r="E75" s="49">
        <v>4948369.33</v>
      </c>
      <c r="F75" s="14">
        <f t="shared" si="18"/>
        <v>60.179188209931333</v>
      </c>
      <c r="G75" s="31">
        <f t="shared" si="19"/>
        <v>201.38943489086736</v>
      </c>
    </row>
    <row r="76" spans="1:7" ht="27" customHeight="1" x14ac:dyDescent="0.25">
      <c r="A76" s="5" t="s">
        <v>123</v>
      </c>
      <c r="B76" s="6" t="s">
        <v>124</v>
      </c>
      <c r="C76" s="2">
        <v>1447646</v>
      </c>
      <c r="D76" s="52">
        <v>1089383.8799999999</v>
      </c>
      <c r="E76" s="49">
        <v>778867.64</v>
      </c>
      <c r="F76" s="14">
        <f t="shared" si="18"/>
        <v>75.252090635417773</v>
      </c>
      <c r="G76" s="31">
        <f t="shared" si="19"/>
        <v>139.86765196715578</v>
      </c>
    </row>
    <row r="77" spans="1:7" ht="26.25" customHeight="1" x14ac:dyDescent="0.25">
      <c r="A77" s="5" t="s">
        <v>125</v>
      </c>
      <c r="B77" s="6" t="s">
        <v>126</v>
      </c>
      <c r="C77" s="2">
        <v>2914514</v>
      </c>
      <c r="D77" s="52">
        <v>1136917.8799999999</v>
      </c>
      <c r="E77" s="49">
        <v>1032099.9</v>
      </c>
      <c r="F77" s="14">
        <f t="shared" si="18"/>
        <v>39.008832347348473</v>
      </c>
      <c r="G77" s="31">
        <f t="shared" si="19"/>
        <v>110.15579790289678</v>
      </c>
    </row>
    <row r="78" spans="1:7" x14ac:dyDescent="0.25">
      <c r="A78" s="5" t="s">
        <v>127</v>
      </c>
      <c r="B78" s="6" t="s">
        <v>128</v>
      </c>
      <c r="C78" s="2">
        <v>445227</v>
      </c>
      <c r="D78" s="52">
        <v>4914.6400000000003</v>
      </c>
      <c r="E78" s="49">
        <v>94100</v>
      </c>
      <c r="F78" s="14">
        <f t="shared" si="18"/>
        <v>1.1038503954162708</v>
      </c>
      <c r="G78" s="31">
        <f t="shared" si="19"/>
        <v>5.22278427205101</v>
      </c>
    </row>
    <row r="79" spans="1:7" s="23" customFormat="1" x14ac:dyDescent="0.25">
      <c r="A79" s="19" t="s">
        <v>129</v>
      </c>
      <c r="B79" s="20" t="s">
        <v>130</v>
      </c>
      <c r="C79" s="21">
        <f>C80+C81</f>
        <v>20321142.48</v>
      </c>
      <c r="D79" s="50">
        <f t="shared" ref="D79" si="20">D80+D81</f>
        <v>15405035.41</v>
      </c>
      <c r="E79" s="42">
        <f>E80+E81</f>
        <v>6638152.5700000003</v>
      </c>
      <c r="F79" s="14">
        <f t="shared" si="18"/>
        <v>75.807919880299963</v>
      </c>
      <c r="G79" s="31">
        <f t="shared" si="19"/>
        <v>232.06811304127646</v>
      </c>
    </row>
    <row r="80" spans="1:7" ht="52.5" customHeight="1" x14ac:dyDescent="0.25">
      <c r="A80" s="5" t="s">
        <v>131</v>
      </c>
      <c r="B80" s="6" t="s">
        <v>132</v>
      </c>
      <c r="C80" s="2">
        <v>2537142.48</v>
      </c>
      <c r="D80" s="52">
        <v>1193648.57</v>
      </c>
      <c r="E80" s="49">
        <v>0</v>
      </c>
      <c r="F80" s="14">
        <f t="shared" si="18"/>
        <v>47.04696639662113</v>
      </c>
      <c r="G80" s="31">
        <v>0</v>
      </c>
    </row>
    <row r="81" spans="1:7" ht="86.25" customHeight="1" x14ac:dyDescent="0.25">
      <c r="A81" s="5" t="s">
        <v>133</v>
      </c>
      <c r="B81" s="6" t="s">
        <v>134</v>
      </c>
      <c r="C81" s="2">
        <v>17784000</v>
      </c>
      <c r="D81" s="52">
        <v>14211386.84</v>
      </c>
      <c r="E81" s="49">
        <v>6638152.5700000003</v>
      </c>
      <c r="F81" s="14">
        <f t="shared" si="18"/>
        <v>79.911082096266313</v>
      </c>
      <c r="G81" s="31">
        <f t="shared" si="19"/>
        <v>214.08647496633239</v>
      </c>
    </row>
    <row r="82" spans="1:7" s="23" customFormat="1" ht="40.5" customHeight="1" x14ac:dyDescent="0.25">
      <c r="A82" s="19" t="s">
        <v>135</v>
      </c>
      <c r="B82" s="20" t="s">
        <v>136</v>
      </c>
      <c r="C82" s="21">
        <f>C83</f>
        <v>0</v>
      </c>
      <c r="D82" s="50">
        <f t="shared" ref="D82" si="21">D83</f>
        <v>-100</v>
      </c>
      <c r="E82" s="42">
        <f>E83</f>
        <v>-7750847.4100000001</v>
      </c>
      <c r="F82" s="14">
        <v>0</v>
      </c>
      <c r="G82" s="31">
        <f t="shared" si="19"/>
        <v>1.2901815080371966E-3</v>
      </c>
    </row>
    <row r="83" spans="1:7" ht="39.75" customHeight="1" x14ac:dyDescent="0.25">
      <c r="A83" s="5" t="s">
        <v>137</v>
      </c>
      <c r="B83" s="6" t="s">
        <v>138</v>
      </c>
      <c r="C83" s="2">
        <v>0</v>
      </c>
      <c r="D83" s="52">
        <v>-100</v>
      </c>
      <c r="E83" s="52">
        <v>-7750847.4100000001</v>
      </c>
      <c r="F83" s="14">
        <v>0</v>
      </c>
      <c r="G83" s="31">
        <f t="shared" si="19"/>
        <v>1.2901815080371966E-3</v>
      </c>
    </row>
  </sheetData>
  <mergeCells count="9">
    <mergeCell ref="G3:G4"/>
    <mergeCell ref="A1:G1"/>
    <mergeCell ref="F3:F4"/>
    <mergeCell ref="A3:A4"/>
    <mergeCell ref="B3:B4"/>
    <mergeCell ref="A2:D2"/>
    <mergeCell ref="C3:C4"/>
    <mergeCell ref="D3:D4"/>
    <mergeCell ref="E3:E4"/>
  </mergeCells>
  <pageMargins left="0.78740157480314965" right="0.39370078740157483" top="0.59055118110236227" bottom="0.39370078740157483" header="0" footer="0"/>
  <pageSetup paperSize="9" scale="67" fitToWidth="2" fitToHeight="0" orientation="portrait" r:id="rId1"/>
  <header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8F8C485C-0B18-4AE1-851F-8F1B0898914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cp:lastPrinted>2024-07-02T07:23:54Z</cp:lastPrinted>
  <dcterms:created xsi:type="dcterms:W3CDTF">2024-04-09T05:49:04Z</dcterms:created>
  <dcterms:modified xsi:type="dcterms:W3CDTF">2024-07-10T01:52:10Z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950_Орг=20024_Ф=0503317M_Период=март 2024 года_2.xlsx</vt:lpwstr>
  </property>
  <property fmtid="{D5CDD505-2E9C-101B-9397-08002B2CF9AE}" pid="3" name="Название отчета">
    <vt:lpwstr>950_Орг=20024_Ф=0503317M_Период=март 2024 года_2.xlsx</vt:lpwstr>
  </property>
  <property fmtid="{D5CDD505-2E9C-101B-9397-08002B2CF9AE}" pid="4" name="Версия клиента">
    <vt:lpwstr>23.1.0.38319 (.NET Core 3.1)</vt:lpwstr>
  </property>
  <property fmtid="{D5CDD505-2E9C-101B-9397-08002B2CF9AE}" pid="5" name="Тип сервера">
    <vt:lpwstr>PostgreSQL</vt:lpwstr>
  </property>
  <property fmtid="{D5CDD505-2E9C-101B-9397-08002B2CF9AE}" pid="6" name="Сервер">
    <vt:lpwstr>svod-db.primorsky.local</vt:lpwstr>
  </property>
  <property fmtid="{D5CDD505-2E9C-101B-9397-08002B2CF9AE}" pid="7" name="База">
    <vt:lpwstr>svod_smart_krai</vt:lpwstr>
  </property>
  <property fmtid="{D5CDD505-2E9C-101B-9397-08002B2CF9AE}" pid="8" name="Пользователь">
    <vt:lpwstr>rn20024_2</vt:lpwstr>
  </property>
  <property fmtid="{D5CDD505-2E9C-101B-9397-08002B2CF9AE}" pid="9" name="Шаблон">
    <vt:lpwstr>0503317G_20220101_1.xlt</vt:lpwstr>
  </property>
  <property fmtid="{D5CDD505-2E9C-101B-9397-08002B2CF9AE}" pid="10" name="Локальная база">
    <vt:lpwstr>не используется</vt:lpwstr>
  </property>
</Properties>
</file>